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sf\Το Drive μου (ksfmywork@gmail.com)\0_ekfe_ola_2023\6_ΕΠΙΜΟΡΦΩΣΕΙΣ\3_ΕΠΙΜΟΡΦΩΤΙΚΟ_ΥΛΙΚΟ_ΦΥΛ_ΕΡΓΑΣ\2024_04_16_ΦΥΣΙΚΗ_ΓΥΜΝΑΣΙΟΥ\parousiasi_simera\"/>
    </mc:Choice>
  </mc:AlternateContent>
  <xr:revisionPtr revIDLastSave="0" documentId="13_ncr:1_{9637D88D-7C6B-4A0F-ACD3-7D4570335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πο_θρανίο" sheetId="1" r:id="rId1"/>
    <sheet name="Από_διαφ_υψη" sheetId="2" r:id="rId2"/>
    <sheet name="απο_θρανίο_om1" sheetId="3" r:id="rId3"/>
    <sheet name="απο_θρανίο_om1 (2)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H4" i="4" s="1"/>
  <c r="F4" i="4"/>
  <c r="I4" i="4" s="1"/>
  <c r="G3" i="4"/>
  <c r="H3" i="4" s="1"/>
  <c r="F3" i="4"/>
  <c r="I3" i="4" s="1"/>
  <c r="G2" i="4"/>
  <c r="H2" i="4" s="1"/>
  <c r="J2" i="4" s="1"/>
  <c r="K2" i="4" s="1"/>
  <c r="L2" i="4" s="1"/>
  <c r="F2" i="4"/>
  <c r="I2" i="4" s="1"/>
  <c r="G4" i="3"/>
  <c r="H4" i="3" s="1"/>
  <c r="F4" i="3"/>
  <c r="I4" i="3" s="1"/>
  <c r="G3" i="3"/>
  <c r="H3" i="3" s="1"/>
  <c r="F3" i="3"/>
  <c r="I3" i="3" s="1"/>
  <c r="G2" i="3"/>
  <c r="H2" i="3" s="1"/>
  <c r="F2" i="3"/>
  <c r="I2" i="3" s="1"/>
  <c r="K4" i="2"/>
  <c r="K5" i="2"/>
  <c r="L5" i="2" s="1"/>
  <c r="K6" i="2"/>
  <c r="J5" i="2"/>
  <c r="H3" i="2"/>
  <c r="J3" i="2" s="1"/>
  <c r="H4" i="2"/>
  <c r="J4" i="2" s="1"/>
  <c r="H5" i="2"/>
  <c r="H6" i="2"/>
  <c r="J6" i="2" s="1"/>
  <c r="H2" i="2"/>
  <c r="J2" i="2" s="1"/>
  <c r="F3" i="2"/>
  <c r="I3" i="2" s="1"/>
  <c r="F4" i="2"/>
  <c r="I4" i="2" s="1"/>
  <c r="F5" i="2"/>
  <c r="I5" i="2" s="1"/>
  <c r="F6" i="2"/>
  <c r="I6" i="2" s="1"/>
  <c r="G2" i="2"/>
  <c r="G3" i="2"/>
  <c r="G4" i="2"/>
  <c r="G5" i="2"/>
  <c r="G6" i="2"/>
  <c r="F2" i="2"/>
  <c r="I2" i="2" s="1"/>
  <c r="K2" i="2" s="1"/>
  <c r="L2" i="2" s="1"/>
  <c r="G4" i="1"/>
  <c r="H4" i="1" s="1"/>
  <c r="G3" i="1"/>
  <c r="H3" i="1" s="1"/>
  <c r="G2" i="1"/>
  <c r="H2" i="1" s="1"/>
  <c r="F4" i="1"/>
  <c r="I4" i="1" s="1"/>
  <c r="F3" i="1"/>
  <c r="I3" i="1" s="1"/>
  <c r="F2" i="1"/>
  <c r="I2" i="1" s="1"/>
  <c r="L6" i="2" l="1"/>
  <c r="L4" i="2"/>
  <c r="M5" i="2"/>
  <c r="J2" i="3"/>
  <c r="K2" i="3" s="1"/>
  <c r="L2" i="3" s="1"/>
  <c r="K3" i="2"/>
  <c r="L3" i="2" s="1"/>
  <c r="M3" i="2" s="1"/>
  <c r="J4" i="4"/>
  <c r="K4" i="4" s="1"/>
  <c r="L4" i="4" s="1"/>
  <c r="J3" i="4"/>
  <c r="K3" i="4" s="1"/>
  <c r="L3" i="4" s="1"/>
  <c r="J3" i="3"/>
  <c r="J4" i="3"/>
  <c r="M4" i="2"/>
  <c r="M6" i="2"/>
  <c r="M2" i="2"/>
  <c r="J4" i="1"/>
  <c r="J3" i="1"/>
  <c r="J2" i="1"/>
  <c r="K2" i="1" s="1"/>
  <c r="L2" i="1" s="1"/>
  <c r="K4" i="3" l="1"/>
  <c r="L4" i="3" s="1"/>
  <c r="K3" i="3"/>
  <c r="L3" i="3" s="1"/>
  <c r="K4" i="1"/>
  <c r="L4" i="1" s="1"/>
  <c r="K3" i="1"/>
  <c r="L3" i="1" s="1"/>
</calcChain>
</file>

<file path=xl/sharedStrings.xml><?xml version="1.0" encoding="utf-8"?>
<sst xmlns="http://schemas.openxmlformats.org/spreadsheetml/2006/main" count="63" uniqueCount="25">
  <si>
    <t>Ταχύτητα (υ) m/s</t>
  </si>
  <si>
    <t>Χρόνος t (s)</t>
  </si>
  <si>
    <t>Μετατόπιση y (m)</t>
  </si>
  <si>
    <t>Μάζα m (kg)</t>
  </si>
  <si>
    <t>Δυναμική ενέργεια (joule)</t>
  </si>
  <si>
    <t>Κινητική ενέργεια (joule)</t>
  </si>
  <si>
    <t>Μηχανική ενέργεια (joule)</t>
  </si>
  <si>
    <t>Απόσταση h από Επίπεδο αναφοράς (m)</t>
  </si>
  <si>
    <t>Επιτάχυνση της βαρύτητας g (m/s^2)</t>
  </si>
  <si>
    <t>Επίπεδο</t>
  </si>
  <si>
    <t>Α</t>
  </si>
  <si>
    <t>Β</t>
  </si>
  <si>
    <t>Γ</t>
  </si>
  <si>
    <t>Δ</t>
  </si>
  <si>
    <t>Ε</t>
  </si>
  <si>
    <t>Αρχικό ύψος h (m)</t>
  </si>
  <si>
    <t>Χρόνος καθόδου t (s)</t>
  </si>
  <si>
    <t>Δυναμική ενέργεια αρχική (joule)</t>
  </si>
  <si>
    <t>Κινητική ενέργεια τελική (joule)</t>
  </si>
  <si>
    <t>Μεταβολή της Μηχανικής ενέργειας (joule)</t>
  </si>
  <si>
    <t>% Μεταβολή της Μηχαν. Ενέργειας</t>
  </si>
  <si>
    <t>Απόλυτη Μεταβολή Μηχ. Ενέργειας (joule)</t>
  </si>
  <si>
    <t>% Μεταβολή Μηχ. Ενέργειας</t>
  </si>
  <si>
    <t>Μηχανική ενέργεια τελική (joule)</t>
  </si>
  <si>
    <t>Μηχανική ενέργεια αρχική (joule)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</si>
</sst>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 b="1">
                <a:solidFill>
                  <a:schemeClr val="tx1"/>
                </a:solidFill>
              </a:rPr>
              <a:t>Ενέργεια στην ελεύθερη πτώση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9.5414965040566749E-2"/>
          <c:y val="0.10376022881865991"/>
          <c:w val="0.84498696885720037"/>
          <c:h val="0.7598274999486736"/>
        </c:manualLayout>
      </c:layout>
      <c:lineChart>
        <c:grouping val="standard"/>
        <c:varyColors val="0"/>
        <c:ser>
          <c:idx val="0"/>
          <c:order val="0"/>
          <c:tx>
            <c:strRef>
              <c:f>απο_θρανίο!$H$1</c:f>
              <c:strCache>
                <c:ptCount val="1"/>
                <c:pt idx="0">
                  <c:v>Δυναμική ενέργεια (joule)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απο_θρανίο!$H$2:$H$4</c:f>
              <c:numCache>
                <c:formatCode>General</c:formatCode>
                <c:ptCount val="3"/>
                <c:pt idx="0">
                  <c:v>0.122</c:v>
                </c:pt>
                <c:pt idx="1">
                  <c:v>5.8999999999999997E-2</c:v>
                </c:pt>
                <c:pt idx="2" formatCode="0.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5-4598-89F8-2EDE52DEE476}"/>
            </c:ext>
          </c:extLst>
        </c:ser>
        <c:ser>
          <c:idx val="1"/>
          <c:order val="1"/>
          <c:tx>
            <c:strRef>
              <c:f>απο_θρανίο!$I$1</c:f>
              <c:strCache>
                <c:ptCount val="1"/>
                <c:pt idx="0">
                  <c:v>Κινητική ενέργεια (joule)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απο_θρανίο!$I$2:$I$4</c:f>
              <c:numCache>
                <c:formatCode>0.000</c:formatCode>
                <c:ptCount val="3"/>
                <c:pt idx="0">
                  <c:v>0</c:v>
                </c:pt>
                <c:pt idx="1">
                  <c:v>6.0999999999999999E-2</c:v>
                </c:pt>
                <c:pt idx="2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5-4598-89F8-2EDE52DEE476}"/>
            </c:ext>
          </c:extLst>
        </c:ser>
        <c:ser>
          <c:idx val="2"/>
          <c:order val="2"/>
          <c:tx>
            <c:strRef>
              <c:f>απο_θρανίο!$J$1</c:f>
              <c:strCache>
                <c:ptCount val="1"/>
                <c:pt idx="0">
                  <c:v>Μηχανική ενέργεια (joule)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απο_θρανίο!$J$2:$J$4</c:f>
              <c:numCache>
                <c:formatCode>0.000</c:formatCode>
                <c:ptCount val="3"/>
                <c:pt idx="0">
                  <c:v>0.122</c:v>
                </c:pt>
                <c:pt idx="1">
                  <c:v>0.12</c:v>
                </c:pt>
                <c:pt idx="2">
                  <c:v>0.11899999999999999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5-4598-89F8-2EDE52DEE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900064"/>
        <c:axId val="809892864"/>
      </c:lineChart>
      <c:catAx>
        <c:axId val="8099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9892864"/>
        <c:crosses val="autoZero"/>
        <c:auto val="1"/>
        <c:lblAlgn val="ctr"/>
        <c:lblOffset val="100"/>
        <c:noMultiLvlLbl val="0"/>
      </c:catAx>
      <c:valAx>
        <c:axId val="809892864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/>
              </a:solidFill>
              <a:round/>
            </a:ln>
            <a:effectLst/>
          </c:spPr>
        </c:minorGridlines>
        <c:numFmt formatCode="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9900064"/>
        <c:crosses val="autoZero"/>
        <c:crossBetween val="between"/>
        <c:majorUnit val="2.0000000000000004E-2"/>
        <c:min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Από_διαφ_υψη!$J$1</c:f>
              <c:strCache>
                <c:ptCount val="1"/>
                <c:pt idx="0">
                  <c:v>Μηχανική ενέργεια αρχική (joule)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Από_διαφ_υψη!$J$2:$J$6</c:f>
              <c:numCache>
                <c:formatCode>0.000</c:formatCode>
                <c:ptCount val="5"/>
                <c:pt idx="0">
                  <c:v>0.255</c:v>
                </c:pt>
                <c:pt idx="1">
                  <c:v>0.23300000000000001</c:v>
                </c:pt>
                <c:pt idx="2">
                  <c:v>0.22</c:v>
                </c:pt>
                <c:pt idx="3">
                  <c:v>0.20599999999999999</c:v>
                </c:pt>
                <c:pt idx="4">
                  <c:v>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D-4303-AC7A-644DBACABB1B}"/>
            </c:ext>
          </c:extLst>
        </c:ser>
        <c:ser>
          <c:idx val="1"/>
          <c:order val="1"/>
          <c:tx>
            <c:strRef>
              <c:f>Από_διαφ_υψη!$K$1</c:f>
              <c:strCache>
                <c:ptCount val="1"/>
                <c:pt idx="0">
                  <c:v>Μηχανική ενέργεια τελική (joule)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Από_διαφ_υψη!$K$2:$K$6</c:f>
              <c:numCache>
                <c:formatCode>0.000</c:formatCode>
                <c:ptCount val="5"/>
                <c:pt idx="0">
                  <c:v>0.254</c:v>
                </c:pt>
                <c:pt idx="1">
                  <c:v>0.22500000000000001</c:v>
                </c:pt>
                <c:pt idx="2">
                  <c:v>0.21299999999999999</c:v>
                </c:pt>
                <c:pt idx="3">
                  <c:v>0.20100000000000001</c:v>
                </c:pt>
                <c:pt idx="4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D-4303-AC7A-644DBACABB1B}"/>
            </c:ext>
          </c:extLst>
        </c:ser>
        <c:ser>
          <c:idx val="2"/>
          <c:order val="2"/>
          <c:tx>
            <c:strRef>
              <c:f>Από_διαφ_υψη!$L$1</c:f>
              <c:strCache>
                <c:ptCount val="1"/>
                <c:pt idx="0">
                  <c:v>Μεταβολή της Μηχανικής ενέργειας (joule)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Από_διαφ_υψη!$L$2:$L$6</c:f>
              <c:numCache>
                <c:formatCode>0.000</c:formatCode>
                <c:ptCount val="5"/>
                <c:pt idx="0">
                  <c:v>-1.0000000000000009E-3</c:v>
                </c:pt>
                <c:pt idx="1">
                  <c:v>-8.0000000000000071E-3</c:v>
                </c:pt>
                <c:pt idx="2">
                  <c:v>-7.0000000000000062E-3</c:v>
                </c:pt>
                <c:pt idx="3">
                  <c:v>-4.9999999999999767E-3</c:v>
                </c:pt>
                <c:pt idx="4">
                  <c:v>-4.0000000000000036E-3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D-4303-AC7A-644DBACAB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617455"/>
        <c:axId val="1121620335"/>
      </c:barChart>
      <c:catAx>
        <c:axId val="11216174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121620335"/>
        <c:crosses val="autoZero"/>
        <c:auto val="1"/>
        <c:lblAlgn val="ctr"/>
        <c:lblOffset val="100"/>
        <c:noMultiLvlLbl val="0"/>
      </c:catAx>
      <c:valAx>
        <c:axId val="1121620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121617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  <a:alpha val="95000"/>
      </a:schemeClr>
    </a:solidFill>
    <a:ln w="9525" cap="flat" cmpd="sng" algn="ctr">
      <a:solidFill>
        <a:schemeClr val="tx1">
          <a:alpha val="96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 b="1">
                <a:solidFill>
                  <a:schemeClr val="tx1"/>
                </a:solidFill>
              </a:rPr>
              <a:t>Ενέργεια στην ελεύθερη πτώση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9.5414965040566749E-2"/>
          <c:y val="0.10376022881865991"/>
          <c:w val="0.84498696885720037"/>
          <c:h val="0.7598274999486736"/>
        </c:manualLayout>
      </c:layout>
      <c:lineChart>
        <c:grouping val="standard"/>
        <c:varyColors val="0"/>
        <c:ser>
          <c:idx val="0"/>
          <c:order val="0"/>
          <c:tx>
            <c:strRef>
              <c:f>απο_θρανίο_om1!$H$1</c:f>
              <c:strCache>
                <c:ptCount val="1"/>
                <c:pt idx="0">
                  <c:v>Δυναμική ενέργεια (joule)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απο_θρανίο_om1!$H$2:$H$4</c:f>
              <c:numCache>
                <c:formatCode>0.000</c:formatCode>
                <c:ptCount val="3"/>
                <c:pt idx="0">
                  <c:v>0.124</c:v>
                </c:pt>
                <c:pt idx="1">
                  <c:v>0.06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7-432E-B6F9-9D9A478DB77D}"/>
            </c:ext>
          </c:extLst>
        </c:ser>
        <c:ser>
          <c:idx val="1"/>
          <c:order val="1"/>
          <c:tx>
            <c:strRef>
              <c:f>απο_θρανίο_om1!$I$1</c:f>
              <c:strCache>
                <c:ptCount val="1"/>
                <c:pt idx="0">
                  <c:v>Κινητική ενέργεια (joule)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απο_θρανίο_om1!$I$2:$I$4</c:f>
              <c:numCache>
                <c:formatCode>0.000</c:formatCode>
                <c:ptCount val="3"/>
                <c:pt idx="0">
                  <c:v>0</c:v>
                </c:pt>
                <c:pt idx="1">
                  <c:v>6.3E-2</c:v>
                </c:pt>
                <c:pt idx="2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7-432E-B6F9-9D9A478DB77D}"/>
            </c:ext>
          </c:extLst>
        </c:ser>
        <c:ser>
          <c:idx val="2"/>
          <c:order val="2"/>
          <c:tx>
            <c:strRef>
              <c:f>απο_θρανίο_om1!$J$1</c:f>
              <c:strCache>
                <c:ptCount val="1"/>
                <c:pt idx="0">
                  <c:v>Μηχανική ενέργεια (joule)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απο_θρανίο_om1!$J$2:$J$4</c:f>
              <c:numCache>
                <c:formatCode>0.000</c:formatCode>
                <c:ptCount val="3"/>
                <c:pt idx="0">
                  <c:v>0.124</c:v>
                </c:pt>
                <c:pt idx="1">
                  <c:v>0.123</c:v>
                </c:pt>
                <c:pt idx="2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77-432E-B6F9-9D9A478DB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900064"/>
        <c:axId val="809892864"/>
      </c:lineChart>
      <c:catAx>
        <c:axId val="8099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9892864"/>
        <c:crosses val="autoZero"/>
        <c:auto val="1"/>
        <c:lblAlgn val="ctr"/>
        <c:lblOffset val="100"/>
        <c:noMultiLvlLbl val="0"/>
      </c:catAx>
      <c:valAx>
        <c:axId val="809892864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/>
              </a:solidFill>
              <a:round/>
            </a:ln>
            <a:effectLst/>
          </c:spPr>
        </c:minorGridlines>
        <c:numFmt formatCode="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9900064"/>
        <c:crosses val="autoZero"/>
        <c:crossBetween val="between"/>
        <c:majorUnit val="2.0000000000000004E-2"/>
        <c:min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l-GR" b="1">
                <a:solidFill>
                  <a:schemeClr val="tx1"/>
                </a:solidFill>
              </a:rPr>
              <a:t>Ενέργεια στην ελεύθερη πτώση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9.5414965040566749E-2"/>
          <c:y val="0.10376022881865991"/>
          <c:w val="0.84498696885720037"/>
          <c:h val="0.7598274999486736"/>
        </c:manualLayout>
      </c:layout>
      <c:lineChart>
        <c:grouping val="standard"/>
        <c:varyColors val="0"/>
        <c:ser>
          <c:idx val="0"/>
          <c:order val="0"/>
          <c:tx>
            <c:strRef>
              <c:f>'απο_θρανίο_om1 (2)'!$H$1</c:f>
              <c:strCache>
                <c:ptCount val="1"/>
                <c:pt idx="0">
                  <c:v>Δυναμική ενέργεια (joule)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'απο_θρανίο_om1 (2)'!$H$2:$H$4</c:f>
              <c:numCache>
                <c:formatCode>0.000</c:formatCode>
                <c:ptCount val="3"/>
                <c:pt idx="0">
                  <c:v>0.122</c:v>
                </c:pt>
                <c:pt idx="1">
                  <c:v>0.06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82-4053-A7D9-246826DDF1F6}"/>
            </c:ext>
          </c:extLst>
        </c:ser>
        <c:ser>
          <c:idx val="1"/>
          <c:order val="1"/>
          <c:tx>
            <c:strRef>
              <c:f>'απο_θρανίο_om1 (2)'!$I$1</c:f>
              <c:strCache>
                <c:ptCount val="1"/>
                <c:pt idx="0">
                  <c:v>Κινητική ενέργεια (joule)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'απο_θρανίο_om1 (2)'!$I$2:$I$4</c:f>
              <c:numCache>
                <c:formatCode>0.000</c:formatCode>
                <c:ptCount val="3"/>
                <c:pt idx="0">
                  <c:v>0</c:v>
                </c:pt>
                <c:pt idx="1">
                  <c:v>5.6000000000000001E-2</c:v>
                </c:pt>
                <c:pt idx="2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82-4053-A7D9-246826DDF1F6}"/>
            </c:ext>
          </c:extLst>
        </c:ser>
        <c:ser>
          <c:idx val="2"/>
          <c:order val="2"/>
          <c:tx>
            <c:strRef>
              <c:f>'απο_θρανίο_om1 (2)'!$J$1</c:f>
              <c:strCache>
                <c:ptCount val="1"/>
                <c:pt idx="0">
                  <c:v>Μηχανική ενέργεια (joule)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'απο_θρανίο_om1 (2)'!$J$2:$J$4</c:f>
              <c:numCache>
                <c:formatCode>0.000</c:formatCode>
                <c:ptCount val="3"/>
                <c:pt idx="0">
                  <c:v>0.122</c:v>
                </c:pt>
                <c:pt idx="1">
                  <c:v>0.11599999999999999</c:v>
                </c:pt>
                <c:pt idx="2">
                  <c:v>0.112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82-4053-A7D9-246826DDF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9900064"/>
        <c:axId val="809892864"/>
      </c:lineChart>
      <c:catAx>
        <c:axId val="8099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9892864"/>
        <c:crosses val="autoZero"/>
        <c:auto val="1"/>
        <c:lblAlgn val="ctr"/>
        <c:lblOffset val="100"/>
        <c:noMultiLvlLbl val="0"/>
      </c:catAx>
      <c:valAx>
        <c:axId val="809892864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6"/>
              </a:solidFill>
              <a:round/>
            </a:ln>
            <a:effectLst/>
          </c:spPr>
        </c:minorGridlines>
        <c:numFmt formatCode="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809900064"/>
        <c:crosses val="autoZero"/>
        <c:crossBetween val="between"/>
        <c:majorUnit val="2.0000000000000004E-2"/>
        <c:min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876301</xdr:colOff>
      <xdr:row>6</xdr:row>
      <xdr:rowOff>76200</xdr:rowOff>
    </xdr:from>
    <xdr:to>
      <xdr:col>11</xdr:col>
      <xdr:colOff>381000</xdr:colOff>
      <xdr:row>33</xdr:row>
      <xdr:rowOff>95250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4B6E7D0A-3C15-2ABF-1193-EE6F41124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8</xdr:row>
      <xdr:rowOff>100011</xdr:rowOff>
    </xdr:from>
    <xdr:to>
      <xdr:col>12</xdr:col>
      <xdr:colOff>247650</xdr:colOff>
      <xdr:row>43</xdr:row>
      <xdr:rowOff>85725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6FD5A5C2-B084-1ECF-9D48-9BFA7CFCC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876301</xdr:colOff>
      <xdr:row>6</xdr:row>
      <xdr:rowOff>76200</xdr:rowOff>
    </xdr:from>
    <xdr:to>
      <xdr:col>11</xdr:col>
      <xdr:colOff>381000</xdr:colOff>
      <xdr:row>33</xdr:row>
      <xdr:rowOff>95250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4B825DE8-19F6-4685-9C65-1D88EDE8FD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876301</xdr:colOff>
      <xdr:row>6</xdr:row>
      <xdr:rowOff>76200</xdr:rowOff>
    </xdr:from>
    <xdr:to>
      <xdr:col>11</xdr:col>
      <xdr:colOff>381000</xdr:colOff>
      <xdr:row>33</xdr:row>
      <xdr:rowOff>95250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B5095BC0-8D23-47E1-8D8B-995416B21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tabSelected="1" workbookViewId="0">
      <selection activeCell="M9" sqref="M9"/>
    </sheetView>
  </sheetViews>
  <sheetFormatPr defaultRowHeight="15" x14ac:dyDescent="0.25"/>
  <cols>
    <col min="1" max="1" width="14.28515625" customWidth="1"/>
    <col min="2" max="2" width="9.42578125" customWidth="1"/>
    <col min="3" max="3" width="9.28515625" customWidth="1"/>
    <col min="4" max="4" width="11.85546875" customWidth="1"/>
    <col min="5" max="5" width="14.140625" customWidth="1"/>
    <col min="6" max="6" width="12.28515625" customWidth="1"/>
    <col min="7" max="7" width="18.140625" customWidth="1"/>
    <col min="8" max="10" width="17" customWidth="1"/>
    <col min="11" max="11" width="18.85546875" customWidth="1"/>
    <col min="12" max="12" width="15.42578125" customWidth="1"/>
  </cols>
  <sheetData>
    <row r="1" spans="1:12" ht="57.75" customHeight="1" x14ac:dyDescent="0.25">
      <c r="A1" s="1" t="s">
        <v>8</v>
      </c>
      <c r="B1" s="1" t="s">
        <v>3</v>
      </c>
      <c r="C1" s="1" t="s">
        <v>9</v>
      </c>
      <c r="D1" s="1" t="s">
        <v>2</v>
      </c>
      <c r="E1" s="1" t="s">
        <v>1</v>
      </c>
      <c r="F1" s="1" t="s">
        <v>0</v>
      </c>
      <c r="G1" s="2" t="s">
        <v>7</v>
      </c>
      <c r="H1" s="2" t="s">
        <v>4</v>
      </c>
      <c r="I1" s="2" t="s">
        <v>5</v>
      </c>
      <c r="J1" s="2" t="s">
        <v>6</v>
      </c>
      <c r="K1" s="2" t="s">
        <v>21</v>
      </c>
      <c r="L1" s="2" t="s">
        <v>22</v>
      </c>
    </row>
    <row r="2" spans="1:12" ht="34.5" customHeight="1" x14ac:dyDescent="0.25">
      <c r="A2" s="15">
        <v>9.81</v>
      </c>
      <c r="B2" s="15">
        <v>1.4E-2</v>
      </c>
      <c r="C2" s="9" t="s">
        <v>10</v>
      </c>
      <c r="D2" s="10">
        <v>0</v>
      </c>
      <c r="E2" s="10">
        <v>0</v>
      </c>
      <c r="F2" s="9">
        <f>IF(E2=0,0,ROUND(2*D2/E2,3))</f>
        <v>0</v>
      </c>
      <c r="G2" s="10">
        <f>$D$4-D2</f>
        <v>0.88800000000000001</v>
      </c>
      <c r="H2" s="9">
        <f>ROUND($B$2*$A$2*G2,3)</f>
        <v>0.122</v>
      </c>
      <c r="I2" s="11">
        <f>ROUND(0.5*$B$2*F2^2,3)</f>
        <v>0</v>
      </c>
      <c r="J2" s="11">
        <f>H2+I2</f>
        <v>0.122</v>
      </c>
      <c r="K2" s="11">
        <f t="shared" ref="K2:K3" si="0">J2-$J$2</f>
        <v>0</v>
      </c>
      <c r="L2" s="12">
        <f t="shared" ref="L2:L3" si="1">K2/$J$2</f>
        <v>0</v>
      </c>
    </row>
    <row r="3" spans="1:12" ht="34.5" customHeight="1" x14ac:dyDescent="0.25">
      <c r="A3" s="15"/>
      <c r="B3" s="15"/>
      <c r="C3" s="9" t="s">
        <v>11</v>
      </c>
      <c r="D3" s="13">
        <v>0.45500000000000002</v>
      </c>
      <c r="E3" s="10">
        <v>0.308</v>
      </c>
      <c r="F3" s="9">
        <f>IF(E3=0,0,ROUND(2*D3/E3,3))</f>
        <v>2.9550000000000001</v>
      </c>
      <c r="G3" s="10">
        <f>$D$4-D3</f>
        <v>0.433</v>
      </c>
      <c r="H3" s="9">
        <f>ROUND($B$2*$A$2*G3,3)</f>
        <v>5.8999999999999997E-2</v>
      </c>
      <c r="I3" s="11">
        <f>ROUND(0.5*$B$2*F3^2,3)</f>
        <v>6.0999999999999999E-2</v>
      </c>
      <c r="J3" s="11">
        <f t="shared" ref="J3:J4" si="2">H3+I3</f>
        <v>0.12</v>
      </c>
      <c r="K3" s="11">
        <f t="shared" si="0"/>
        <v>-2.0000000000000018E-3</v>
      </c>
      <c r="L3" s="12">
        <f t="shared" si="1"/>
        <v>-1.6393442622950834E-2</v>
      </c>
    </row>
    <row r="4" spans="1:12" ht="34.5" customHeight="1" x14ac:dyDescent="0.25">
      <c r="A4" s="15"/>
      <c r="B4" s="15"/>
      <c r="C4" s="9" t="s">
        <v>12</v>
      </c>
      <c r="D4" s="13">
        <v>0.88800000000000001</v>
      </c>
      <c r="E4" s="10">
        <v>0.43099999999999999</v>
      </c>
      <c r="F4" s="9">
        <f>IF(E4=0,0,ROUND(2*D4/E4,3))</f>
        <v>4.1210000000000004</v>
      </c>
      <c r="G4" s="10">
        <f>$D$4-D4</f>
        <v>0</v>
      </c>
      <c r="H4" s="11">
        <f>ROUND($B$2*$A$2*G4,3)</f>
        <v>0</v>
      </c>
      <c r="I4" s="11">
        <f>ROUND(0.5*$B$2*F4^2,3)</f>
        <v>0.11899999999999999</v>
      </c>
      <c r="J4" s="11">
        <f t="shared" si="2"/>
        <v>0.11899999999999999</v>
      </c>
      <c r="K4" s="11">
        <f>J4-$J$2</f>
        <v>-3.0000000000000027E-3</v>
      </c>
      <c r="L4" s="12">
        <f>K4/$J$2</f>
        <v>-2.4590163934426253E-2</v>
      </c>
    </row>
  </sheetData>
  <mergeCells count="2">
    <mergeCell ref="A2:A4"/>
    <mergeCell ref="B2:B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39C4-F0FF-4A2D-81B8-6F54131D7ECD}">
  <dimension ref="A1:M6"/>
  <sheetViews>
    <sheetView topLeftCell="A17" zoomScaleNormal="100" workbookViewId="0">
      <selection activeCell="N10" sqref="N10"/>
    </sheetView>
  </sheetViews>
  <sheetFormatPr defaultRowHeight="15" x14ac:dyDescent="0.25"/>
  <cols>
    <col min="1" max="1" width="14.28515625" customWidth="1"/>
    <col min="2" max="2" width="9.42578125" customWidth="1"/>
    <col min="3" max="3" width="8.42578125" customWidth="1"/>
    <col min="4" max="4" width="11.85546875" customWidth="1"/>
    <col min="5" max="5" width="14.140625" customWidth="1"/>
    <col min="6" max="6" width="12.28515625" customWidth="1"/>
    <col min="7" max="7" width="18.140625" customWidth="1"/>
    <col min="8" max="8" width="17.7109375" customWidth="1"/>
    <col min="9" max="11" width="17" customWidth="1"/>
    <col min="12" max="12" width="18.140625" customWidth="1"/>
    <col min="13" max="13" width="15.28515625" customWidth="1"/>
  </cols>
  <sheetData>
    <row r="1" spans="1:13" ht="66" customHeight="1" x14ac:dyDescent="0.25">
      <c r="A1" s="1" t="s">
        <v>8</v>
      </c>
      <c r="B1" s="1" t="s">
        <v>3</v>
      </c>
      <c r="C1" s="1" t="s">
        <v>9</v>
      </c>
      <c r="D1" s="1" t="s">
        <v>15</v>
      </c>
      <c r="E1" s="1" t="s">
        <v>16</v>
      </c>
      <c r="F1" s="1" t="s">
        <v>0</v>
      </c>
      <c r="G1" s="2" t="s">
        <v>7</v>
      </c>
      <c r="H1" s="2" t="s">
        <v>17</v>
      </c>
      <c r="I1" s="2" t="s">
        <v>18</v>
      </c>
      <c r="J1" s="14" t="s">
        <v>24</v>
      </c>
      <c r="K1" s="14" t="s">
        <v>23</v>
      </c>
      <c r="L1" s="14" t="s">
        <v>19</v>
      </c>
      <c r="M1" s="2" t="s">
        <v>20</v>
      </c>
    </row>
    <row r="2" spans="1:13" ht="27" customHeight="1" x14ac:dyDescent="0.25">
      <c r="A2" s="16">
        <v>9.81</v>
      </c>
      <c r="B2" s="16">
        <v>1.4E-2</v>
      </c>
      <c r="C2" s="3" t="s">
        <v>10</v>
      </c>
      <c r="D2" s="8">
        <v>1.855</v>
      </c>
      <c r="E2" s="7">
        <v>0.61599999999999999</v>
      </c>
      <c r="F2" s="5">
        <f>IF(E2=0,0,ROUND(2*D2/E2,3))</f>
        <v>6.0229999999999997</v>
      </c>
      <c r="G2" s="4">
        <f>D2</f>
        <v>1.855</v>
      </c>
      <c r="H2" s="3">
        <f>ROUND($B$2*$A$2*D2,3)</f>
        <v>0.255</v>
      </c>
      <c r="I2" s="5">
        <f>ROUND(0.5*$B$2*F2^2,3)</f>
        <v>0.254</v>
      </c>
      <c r="J2" s="5">
        <f>H2</f>
        <v>0.255</v>
      </c>
      <c r="K2" s="5">
        <f>I2</f>
        <v>0.254</v>
      </c>
      <c r="L2" s="8">
        <f>K2-J2</f>
        <v>-1.0000000000000009E-3</v>
      </c>
      <c r="M2" s="6">
        <f>L2/H2</f>
        <v>-3.9215686274509838E-3</v>
      </c>
    </row>
    <row r="3" spans="1:13" ht="27" customHeight="1" x14ac:dyDescent="0.25">
      <c r="A3" s="16"/>
      <c r="B3" s="16"/>
      <c r="C3" s="3" t="s">
        <v>11</v>
      </c>
      <c r="D3" s="8">
        <v>1.7</v>
      </c>
      <c r="E3" s="7">
        <v>0.6</v>
      </c>
      <c r="F3" s="5">
        <f t="shared" ref="F3:F6" si="0">IF(E3=0,0,ROUND(2*D3/E3,3))</f>
        <v>5.6669999999999998</v>
      </c>
      <c r="G3" s="4">
        <f t="shared" ref="G3:G6" si="1">$D$6-D3</f>
        <v>-0.30000000000000004</v>
      </c>
      <c r="H3" s="3">
        <f t="shared" ref="H3:H6" si="2">ROUND($B$2*$A$2*D3,3)</f>
        <v>0.23300000000000001</v>
      </c>
      <c r="I3" s="5">
        <f t="shared" ref="I3:I6" si="3">ROUND(0.5*$B$2*F3^2,3)</f>
        <v>0.22500000000000001</v>
      </c>
      <c r="J3" s="5">
        <f t="shared" ref="J3:J6" si="4">H3</f>
        <v>0.23300000000000001</v>
      </c>
      <c r="K3" s="5">
        <f t="shared" ref="K3:K6" si="5">I3</f>
        <v>0.22500000000000001</v>
      </c>
      <c r="L3" s="5">
        <f t="shared" ref="L3:L6" si="6">K3-J3</f>
        <v>-8.0000000000000071E-3</v>
      </c>
      <c r="M3" s="6">
        <f t="shared" ref="M3:M6" si="7">L3/H3</f>
        <v>-3.4334763948497882E-2</v>
      </c>
    </row>
    <row r="4" spans="1:13" ht="27" customHeight="1" x14ac:dyDescent="0.25">
      <c r="A4" s="16"/>
      <c r="B4" s="16"/>
      <c r="C4" s="3" t="s">
        <v>12</v>
      </c>
      <c r="D4" s="8">
        <v>1.6</v>
      </c>
      <c r="E4" s="7">
        <v>0.57999999999999996</v>
      </c>
      <c r="F4" s="5">
        <f t="shared" si="0"/>
        <v>5.5170000000000003</v>
      </c>
      <c r="G4" s="4">
        <f t="shared" si="1"/>
        <v>-0.20000000000000018</v>
      </c>
      <c r="H4" s="3">
        <f t="shared" si="2"/>
        <v>0.22</v>
      </c>
      <c r="I4" s="5">
        <f t="shared" si="3"/>
        <v>0.21299999999999999</v>
      </c>
      <c r="J4" s="5">
        <f t="shared" si="4"/>
        <v>0.22</v>
      </c>
      <c r="K4" s="5">
        <f t="shared" si="5"/>
        <v>0.21299999999999999</v>
      </c>
      <c r="L4" s="5">
        <f t="shared" si="6"/>
        <v>-7.0000000000000062E-3</v>
      </c>
      <c r="M4" s="6">
        <f t="shared" si="7"/>
        <v>-3.181818181818185E-2</v>
      </c>
    </row>
    <row r="5" spans="1:13" ht="27" customHeight="1" x14ac:dyDescent="0.25">
      <c r="A5" s="16"/>
      <c r="B5" s="16"/>
      <c r="C5" s="3" t="s">
        <v>13</v>
      </c>
      <c r="D5" s="8">
        <v>1.5</v>
      </c>
      <c r="E5" s="7">
        <v>0.56000000000000005</v>
      </c>
      <c r="F5" s="5">
        <f t="shared" si="0"/>
        <v>5.3570000000000002</v>
      </c>
      <c r="G5" s="4">
        <f t="shared" si="1"/>
        <v>-0.10000000000000009</v>
      </c>
      <c r="H5" s="3">
        <f t="shared" si="2"/>
        <v>0.20599999999999999</v>
      </c>
      <c r="I5" s="5">
        <f t="shared" si="3"/>
        <v>0.20100000000000001</v>
      </c>
      <c r="J5" s="5">
        <f t="shared" si="4"/>
        <v>0.20599999999999999</v>
      </c>
      <c r="K5" s="5">
        <f t="shared" si="5"/>
        <v>0.20100000000000001</v>
      </c>
      <c r="L5" s="5">
        <f t="shared" si="6"/>
        <v>-4.9999999999999767E-3</v>
      </c>
      <c r="M5" s="6">
        <f t="shared" si="7"/>
        <v>-2.4271844660194063E-2</v>
      </c>
    </row>
    <row r="6" spans="1:13" ht="27" customHeight="1" x14ac:dyDescent="0.25">
      <c r="A6" s="16"/>
      <c r="B6" s="16"/>
      <c r="C6" s="3" t="s">
        <v>14</v>
      </c>
      <c r="D6" s="8">
        <v>1.4</v>
      </c>
      <c r="E6" s="7">
        <v>0.54</v>
      </c>
      <c r="F6" s="5">
        <f t="shared" si="0"/>
        <v>5.1849999999999996</v>
      </c>
      <c r="G6" s="4">
        <f t="shared" si="1"/>
        <v>0</v>
      </c>
      <c r="H6" s="3">
        <f t="shared" si="2"/>
        <v>0.192</v>
      </c>
      <c r="I6" s="5">
        <f t="shared" si="3"/>
        <v>0.188</v>
      </c>
      <c r="J6" s="5">
        <f t="shared" si="4"/>
        <v>0.192</v>
      </c>
      <c r="K6" s="5">
        <f t="shared" si="5"/>
        <v>0.188</v>
      </c>
      <c r="L6" s="5">
        <f t="shared" si="6"/>
        <v>-4.0000000000000036E-3</v>
      </c>
      <c r="M6" s="6">
        <f t="shared" si="7"/>
        <v>-2.0833333333333353E-2</v>
      </c>
    </row>
  </sheetData>
  <mergeCells count="2">
    <mergeCell ref="A2:A6"/>
    <mergeCell ref="B2:B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A131-EAD8-4A66-8145-692D4F9D93BE}">
  <dimension ref="A1:L4"/>
  <sheetViews>
    <sheetView workbookViewId="0">
      <selection activeCell="L4" sqref="L4"/>
    </sheetView>
  </sheetViews>
  <sheetFormatPr defaultRowHeight="15" x14ac:dyDescent="0.25"/>
  <cols>
    <col min="1" max="1" width="14.28515625" customWidth="1"/>
    <col min="2" max="2" width="9.42578125" customWidth="1"/>
    <col min="3" max="3" width="9.28515625" customWidth="1"/>
    <col min="4" max="4" width="11.85546875" customWidth="1"/>
    <col min="5" max="5" width="14.140625" customWidth="1"/>
    <col min="6" max="6" width="12.28515625" customWidth="1"/>
    <col min="7" max="7" width="18.140625" customWidth="1"/>
    <col min="8" max="10" width="17" customWidth="1"/>
    <col min="11" max="11" width="18.85546875" customWidth="1"/>
    <col min="12" max="12" width="15.42578125" customWidth="1"/>
  </cols>
  <sheetData>
    <row r="1" spans="1:12" ht="64.150000000000006" customHeight="1" x14ac:dyDescent="0.25">
      <c r="A1" s="1" t="s">
        <v>8</v>
      </c>
      <c r="B1" s="1" t="s">
        <v>3</v>
      </c>
      <c r="C1" s="1" t="s">
        <v>9</v>
      </c>
      <c r="D1" s="1" t="s">
        <v>2</v>
      </c>
      <c r="E1" s="1" t="s">
        <v>1</v>
      </c>
      <c r="F1" s="1" t="s">
        <v>0</v>
      </c>
      <c r="G1" s="2" t="s">
        <v>7</v>
      </c>
      <c r="H1" s="2" t="s">
        <v>4</v>
      </c>
      <c r="I1" s="2" t="s">
        <v>5</v>
      </c>
      <c r="J1" s="2" t="s">
        <v>6</v>
      </c>
      <c r="K1" s="2" t="s">
        <v>21</v>
      </c>
      <c r="L1" s="2" t="s">
        <v>22</v>
      </c>
    </row>
    <row r="2" spans="1:12" ht="34.5" customHeight="1" x14ac:dyDescent="0.25">
      <c r="A2" s="15">
        <v>9.81</v>
      </c>
      <c r="B2" s="15">
        <v>1.4E-2</v>
      </c>
      <c r="C2" s="9" t="s">
        <v>10</v>
      </c>
      <c r="D2" s="10">
        <v>0</v>
      </c>
      <c r="E2" s="10">
        <v>0</v>
      </c>
      <c r="F2" s="9">
        <f>IF(E2=0,0,ROUND(2*D2/E2,3))</f>
        <v>0</v>
      </c>
      <c r="G2" s="10">
        <f>$D$4-D2</f>
        <v>0.9</v>
      </c>
      <c r="H2" s="11">
        <f>ROUND($B$2*$A$2*G2,3)</f>
        <v>0.124</v>
      </c>
      <c r="I2" s="11">
        <f>ROUND(0.5*$B$2*F2^2,3)</f>
        <v>0</v>
      </c>
      <c r="J2" s="11">
        <f>H2+I2</f>
        <v>0.124</v>
      </c>
      <c r="K2" s="11">
        <f t="shared" ref="K2:K3" si="0">J2-$J$2</f>
        <v>0</v>
      </c>
      <c r="L2" s="12">
        <f t="shared" ref="L2:L3" si="1">K2/$J$2</f>
        <v>0</v>
      </c>
    </row>
    <row r="3" spans="1:12" ht="34.5" customHeight="1" x14ac:dyDescent="0.25">
      <c r="A3" s="15"/>
      <c r="B3" s="15"/>
      <c r="C3" s="9" t="s">
        <v>11</v>
      </c>
      <c r="D3" s="13">
        <v>0.46</v>
      </c>
      <c r="E3" s="13">
        <v>0.307</v>
      </c>
      <c r="F3" s="9">
        <f>IF(E3=0,0,ROUND(2*D3/E3,3))</f>
        <v>2.9969999999999999</v>
      </c>
      <c r="G3" s="10">
        <f>$D$4-D3</f>
        <v>0.44</v>
      </c>
      <c r="H3" s="11">
        <f>ROUND($B$2*$A$2*G3,3)</f>
        <v>0.06</v>
      </c>
      <c r="I3" s="11">
        <f>ROUND(0.5*$B$2*F3^2,3)</f>
        <v>6.3E-2</v>
      </c>
      <c r="J3" s="11">
        <f t="shared" ref="J3:J4" si="2">H3+I3</f>
        <v>0.123</v>
      </c>
      <c r="K3" s="11">
        <f t="shared" si="0"/>
        <v>-1.0000000000000009E-3</v>
      </c>
      <c r="L3" s="12">
        <f t="shared" si="1"/>
        <v>-8.0645161290322648E-3</v>
      </c>
    </row>
    <row r="4" spans="1:12" ht="34.5" customHeight="1" x14ac:dyDescent="0.25">
      <c r="A4" s="15"/>
      <c r="B4" s="15"/>
      <c r="C4" s="9" t="s">
        <v>12</v>
      </c>
      <c r="D4" s="13">
        <v>0.9</v>
      </c>
      <c r="E4" s="13">
        <v>0.45100000000000001</v>
      </c>
      <c r="F4" s="9">
        <f>IF(E4=0,0,ROUND(2*D4/E4,3))</f>
        <v>3.9910000000000001</v>
      </c>
      <c r="G4" s="10">
        <f>$D$4-D4</f>
        <v>0</v>
      </c>
      <c r="H4" s="11">
        <f>ROUND($B$2*$A$2*G4,3)</f>
        <v>0</v>
      </c>
      <c r="I4" s="11">
        <f>ROUND(0.5*$B$2*F4^2,3)</f>
        <v>0.111</v>
      </c>
      <c r="J4" s="11">
        <f t="shared" si="2"/>
        <v>0.111</v>
      </c>
      <c r="K4" s="11">
        <f>J4-$J$2</f>
        <v>-1.2999999999999998E-2</v>
      </c>
      <c r="L4" s="12">
        <f>K4/$J$2</f>
        <v>-0.10483870967741933</v>
      </c>
    </row>
  </sheetData>
  <mergeCells count="2">
    <mergeCell ref="A2:A4"/>
    <mergeCell ref="B2:B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B79E-5A09-4B5D-94D5-F81BF00B92AE}">
  <dimension ref="A1:L4"/>
  <sheetViews>
    <sheetView topLeftCell="A5" workbookViewId="0">
      <selection activeCell="M5" sqref="M5"/>
    </sheetView>
  </sheetViews>
  <sheetFormatPr defaultRowHeight="15" x14ac:dyDescent="0.25"/>
  <cols>
    <col min="1" max="1" width="14.28515625" customWidth="1"/>
    <col min="2" max="2" width="9.42578125" customWidth="1"/>
    <col min="3" max="3" width="9.28515625" customWidth="1"/>
    <col min="4" max="4" width="11.85546875" customWidth="1"/>
    <col min="5" max="5" width="14.140625" customWidth="1"/>
    <col min="6" max="6" width="12.28515625" customWidth="1"/>
    <col min="7" max="7" width="18.140625" customWidth="1"/>
    <col min="8" max="10" width="17" customWidth="1"/>
    <col min="11" max="11" width="18.85546875" customWidth="1"/>
    <col min="12" max="12" width="15.42578125" customWidth="1"/>
  </cols>
  <sheetData>
    <row r="1" spans="1:12" ht="64.150000000000006" customHeight="1" x14ac:dyDescent="0.25">
      <c r="A1" s="1" t="s">
        <v>8</v>
      </c>
      <c r="B1" s="1" t="s">
        <v>3</v>
      </c>
      <c r="C1" s="1" t="s">
        <v>9</v>
      </c>
      <c r="D1" s="1" t="s">
        <v>2</v>
      </c>
      <c r="E1" s="1" t="s">
        <v>1</v>
      </c>
      <c r="F1" s="1" t="s">
        <v>0</v>
      </c>
      <c r="G1" s="2" t="s">
        <v>7</v>
      </c>
      <c r="H1" s="2" t="s">
        <v>4</v>
      </c>
      <c r="I1" s="2" t="s">
        <v>5</v>
      </c>
      <c r="J1" s="2" t="s">
        <v>6</v>
      </c>
      <c r="K1" s="2" t="s">
        <v>21</v>
      </c>
      <c r="L1" s="2" t="s">
        <v>22</v>
      </c>
    </row>
    <row r="2" spans="1:12" ht="34.5" customHeight="1" x14ac:dyDescent="0.25">
      <c r="A2" s="15">
        <v>9.81</v>
      </c>
      <c r="B2" s="15">
        <v>1.4E-2</v>
      </c>
      <c r="C2" s="9" t="s">
        <v>10</v>
      </c>
      <c r="D2" s="10">
        <v>0</v>
      </c>
      <c r="E2" s="10">
        <v>0</v>
      </c>
      <c r="F2" s="9">
        <f>IF(E2=0,0,ROUND(2*D2/E2,3))</f>
        <v>0</v>
      </c>
      <c r="G2" s="10">
        <f>$D$4-D2</f>
        <v>0.89</v>
      </c>
      <c r="H2" s="11">
        <f>ROUND($B$2*$A$2*G2,3)</f>
        <v>0.122</v>
      </c>
      <c r="I2" s="11">
        <f>ROUND(0.5*$B$2*F2^2,3)</f>
        <v>0</v>
      </c>
      <c r="J2" s="11">
        <f>H2+I2</f>
        <v>0.122</v>
      </c>
      <c r="K2" s="11">
        <f t="shared" ref="K2:K3" si="0">J2-$J$2</f>
        <v>0</v>
      </c>
      <c r="L2" s="12">
        <f t="shared" ref="L2:L3" si="1">K2/$J$2</f>
        <v>0</v>
      </c>
    </row>
    <row r="3" spans="1:12" ht="34.5" customHeight="1" x14ac:dyDescent="0.25">
      <c r="A3" s="15"/>
      <c r="B3" s="15"/>
      <c r="C3" s="9" t="s">
        <v>11</v>
      </c>
      <c r="D3" s="13">
        <v>0.45500000000000002</v>
      </c>
      <c r="E3" s="13">
        <v>0.32200000000000001</v>
      </c>
      <c r="F3" s="9">
        <f>IF(E3=0,0,ROUND(2*D3/E3,3))</f>
        <v>2.8260000000000001</v>
      </c>
      <c r="G3" s="10">
        <f>$D$4-D3</f>
        <v>0.435</v>
      </c>
      <c r="H3" s="11">
        <f>ROUND($B$2*$A$2*G3,3)</f>
        <v>0.06</v>
      </c>
      <c r="I3" s="11">
        <f>ROUND(0.5*$B$2*F3^2,3)</f>
        <v>5.6000000000000001E-2</v>
      </c>
      <c r="J3" s="11">
        <f t="shared" ref="J3:J4" si="2">H3+I3</f>
        <v>0.11599999999999999</v>
      </c>
      <c r="K3" s="11">
        <f t="shared" si="0"/>
        <v>-6.0000000000000053E-3</v>
      </c>
      <c r="L3" s="12">
        <f t="shared" si="1"/>
        <v>-4.9180327868852507E-2</v>
      </c>
    </row>
    <row r="4" spans="1:12" ht="34.5" customHeight="1" x14ac:dyDescent="0.25">
      <c r="A4" s="15"/>
      <c r="B4" s="15"/>
      <c r="C4" s="9" t="s">
        <v>12</v>
      </c>
      <c r="D4" s="13">
        <v>0.89</v>
      </c>
      <c r="E4" s="13">
        <v>0.44500000000000001</v>
      </c>
      <c r="F4" s="9">
        <f>IF(E4=0,0,ROUND(2*D4/E4,3))</f>
        <v>4</v>
      </c>
      <c r="G4" s="10">
        <f>$D$4-D4</f>
        <v>0</v>
      </c>
      <c r="H4" s="11">
        <f>ROUND($B$2*$A$2*G4,3)</f>
        <v>0</v>
      </c>
      <c r="I4" s="11">
        <f>ROUND(0.5*$B$2*F4^2,3)</f>
        <v>0.112</v>
      </c>
      <c r="J4" s="11">
        <f t="shared" si="2"/>
        <v>0.112</v>
      </c>
      <c r="K4" s="11">
        <f>J4-$J$2</f>
        <v>-9.999999999999995E-3</v>
      </c>
      <c r="L4" s="12">
        <f>K4/$J$2</f>
        <v>-8.1967213114754064E-2</v>
      </c>
    </row>
  </sheetData>
  <mergeCells count="2">
    <mergeCell ref="A2:A4"/>
    <mergeCell ref="B2:B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απο_θρανίο</vt:lpstr>
      <vt:lpstr>Από_διαφ_υψη</vt:lpstr>
      <vt:lpstr>απο_θρανίο_om1</vt:lpstr>
      <vt:lpstr>απο_θρανίο_om1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k_fra</dc:creator>
  <cp:lastModifiedBy>ΚΥΠΡΙΑΝΟΣ ΦΡΑΓΚΑΚΗΣ</cp:lastModifiedBy>
  <dcterms:created xsi:type="dcterms:W3CDTF">2015-06-05T18:19:34Z</dcterms:created>
  <dcterms:modified xsi:type="dcterms:W3CDTF">2024-04-18T17:45:37Z</dcterms:modified>
</cp:coreProperties>
</file>